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ASB 87 LEASES\2- Training\Training, Templates, and Items for GASB 87 Website\"/>
    </mc:Choice>
  </mc:AlternateContent>
  <xr:revisionPtr revIDLastSave="0" documentId="8_{EDAFDEBC-E322-48D1-B0CD-C6F0F9763479}" xr6:coauthVersionLast="47" xr6:coauthVersionMax="47" xr10:uidLastSave="{00000000-0000-0000-0000-000000000000}"/>
  <bookViews>
    <workbookView xWindow="-120" yWindow="-120" windowWidth="29040" windowHeight="15720" xr2:uid="{56403485-5BE0-4DAA-8AB2-9CD0B2C7A791}"/>
  </bookViews>
  <sheets>
    <sheet name="Amortization Template" sheetId="2" r:id="rId1"/>
  </sheets>
  <externalReferences>
    <externalReference r:id="rId2"/>
  </externalReferences>
  <definedNames>
    <definedName name="AS2DocOpenMode" hidden="1">"AS2DocumentEdit"</definedName>
    <definedName name="BargainPurchaseOption">'[1]Lessee Agreement Data'!$BN$3:$BN$4</definedName>
    <definedName name="BU" localSheetId="0">#REF!</definedName>
    <definedName name="BU">#REF!</definedName>
    <definedName name="CopierUsedInMassProd">'[1]Lessee Agreement Data'!$BQ$3:$BQ$4</definedName>
    <definedName name="DepreciationLife">'[1]Lessee Agreement Data'!$BI$3:$BI$5</definedName>
    <definedName name="Description">'[1]Lessee Agreement Data'!$BH$3:$BH$12</definedName>
    <definedName name="Entity1" localSheetId="0">#REF!</definedName>
    <definedName name="Entity1">#REF!</definedName>
    <definedName name="Entity2" localSheetId="0">#REF!</definedName>
    <definedName name="Entity2">#REF!</definedName>
    <definedName name="Entity3" localSheetId="0">#REF!</definedName>
    <definedName name="Entity3">#REF!</definedName>
    <definedName name="EntityCode">'[1]Lessee Agreement Data'!$C$3</definedName>
    <definedName name="FundType">'[1]Lessee Agreement Data'!$BG$3:$BG$7</definedName>
    <definedName name="InstructionMacroTrouble" localSheetId="0">#REF!</definedName>
    <definedName name="InstructionMacroTrouble">#REF!</definedName>
    <definedName name="Last25PercentOfEconomicLife">'[1]Lessee Agreement Data'!$BO$3:$BO$4</definedName>
    <definedName name="Lease1" localSheetId="0">'[1]Lessee Agreement Data'!#REF!</definedName>
    <definedName name="Lease1">'[1]Lessee Agreement Data'!#REF!</definedName>
    <definedName name="NotApplicable">'[1]Lessee Agreement Data'!$BS$3:$BS$4</definedName>
    <definedName name="OwnershipTransfer">'[1]Lessee Agreement Data'!$BM$3:$BM$4</definedName>
    <definedName name="PaymentFrequency">'[1]Lessee Agreement Data'!$BJ$3:$BJ$8</definedName>
    <definedName name="RentStep1Data" localSheetId="0">#REF!</definedName>
    <definedName name="RentStep1Data">#REF!</definedName>
    <definedName name="RentStep1LeaseNumber" localSheetId="0">#REF!</definedName>
    <definedName name="RentStep1LeaseNumber">#REF!</definedName>
    <definedName name="RentStep1Table" localSheetId="0">#REF!</definedName>
    <definedName name="RentStep1Table">#REF!</definedName>
    <definedName name="RentStep2Data" localSheetId="0">#REF!</definedName>
    <definedName name="RentStep2Data">#REF!</definedName>
    <definedName name="RentStep2LeaseNumber" localSheetId="0">#REF!</definedName>
    <definedName name="RentStep2LeaseNumber">#REF!</definedName>
    <definedName name="RentStep3Data" localSheetId="0">#REF!</definedName>
    <definedName name="RentStep3Data">#REF!</definedName>
    <definedName name="RentStep3LeaseNumber" localSheetId="0">#REF!</definedName>
    <definedName name="RentStep3LeaseNumber">#REF!</definedName>
    <definedName name="RentStep4Data" localSheetId="0">#REF!</definedName>
    <definedName name="RentStep4Data">#REF!</definedName>
    <definedName name="RentStep4LeaseNumber" localSheetId="0">#REF!</definedName>
    <definedName name="RentStep4LeaseNumber">#REF!</definedName>
    <definedName name="RentStep5Data" localSheetId="0">#REF!</definedName>
    <definedName name="RentStep5Data">#REF!</definedName>
    <definedName name="RentStep5LeaseNumber" localSheetId="0">#REF!</definedName>
    <definedName name="RentStep5LeaseNumber">#REF!</definedName>
    <definedName name="RentStepLeaseNumbers" localSheetId="0">#REF!,#REF!,#REF!,#REF!,#REF!</definedName>
    <definedName name="RentStepLeaseNumbers">#REF!,#REF!,#REF!,#REF!,#REF!</definedName>
    <definedName name="RentSteps">'[1]Lessee Agreement Data'!$BR$3:$BR$4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2" l="1"/>
  <c r="R27" i="2"/>
  <c r="E75" i="2"/>
  <c r="H81" i="2"/>
  <c r="I81" i="2" s="1"/>
  <c r="G61" i="2"/>
  <c r="H61" i="2"/>
  <c r="G62" i="2"/>
  <c r="H62" i="2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/>
  <c r="G71" i="2"/>
  <c r="H71" i="2" s="1"/>
  <c r="G72" i="2"/>
  <c r="H72" i="2" s="1"/>
  <c r="G25" i="2"/>
  <c r="H25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O30" i="2"/>
  <c r="G30" i="2"/>
  <c r="H30" i="2" s="1"/>
  <c r="O29" i="2"/>
  <c r="G29" i="2"/>
  <c r="H29" i="2" s="1"/>
  <c r="O28" i="2"/>
  <c r="G28" i="2"/>
  <c r="H28" i="2" s="1"/>
  <c r="O27" i="2"/>
  <c r="G27" i="2"/>
  <c r="H27" i="2" s="1"/>
  <c r="G26" i="2"/>
  <c r="H26" i="2" s="1"/>
  <c r="H75" i="2" l="1"/>
  <c r="H80" i="2" s="1"/>
  <c r="I80" i="2" l="1"/>
  <c r="J25" i="2"/>
  <c r="L25" i="2" l="1"/>
  <c r="K26" i="2" l="1"/>
  <c r="J26" i="2" l="1"/>
  <c r="L26" i="2" l="1"/>
  <c r="K27" i="2" l="1"/>
  <c r="J27" i="2" l="1"/>
  <c r="L27" i="2" l="1"/>
  <c r="K28" i="2" l="1"/>
  <c r="J28" i="2" l="1"/>
  <c r="L28" i="2" l="1"/>
  <c r="K29" i="2" l="1"/>
  <c r="J29" i="2" l="1"/>
  <c r="L29" i="2" l="1"/>
  <c r="K30" i="2" l="1"/>
  <c r="J30" i="2" s="1"/>
  <c r="L30" i="2" s="1"/>
  <c r="K31" i="2" l="1"/>
  <c r="J31" i="2" s="1"/>
  <c r="L31" i="2"/>
  <c r="K32" i="2" l="1"/>
  <c r="J32" i="2" s="1"/>
  <c r="L32" i="2" s="1"/>
  <c r="K33" i="2" l="1"/>
  <c r="J33" i="2" s="1"/>
  <c r="L33" i="2" s="1"/>
  <c r="K34" i="2" l="1"/>
  <c r="J34" i="2" s="1"/>
  <c r="L34" i="2" s="1"/>
  <c r="K35" i="2" l="1"/>
  <c r="J35" i="2" s="1"/>
  <c r="L35" i="2" s="1"/>
  <c r="K36" i="2" l="1"/>
  <c r="J36" i="2" s="1"/>
  <c r="L36" i="2" s="1"/>
  <c r="K37" i="2" l="1"/>
  <c r="J37" i="2" l="1"/>
  <c r="L37" i="2" l="1"/>
  <c r="K38" i="2" l="1"/>
  <c r="J38" i="2" l="1"/>
  <c r="L38" i="2" l="1"/>
  <c r="K39" i="2" l="1"/>
  <c r="J39" i="2" l="1"/>
  <c r="L39" i="2" l="1"/>
  <c r="K40" i="2" l="1"/>
  <c r="J40" i="2" l="1"/>
  <c r="L40" i="2" l="1"/>
  <c r="K41" i="2" l="1"/>
  <c r="J41" i="2" l="1"/>
  <c r="L41" i="2" l="1"/>
  <c r="K42" i="2" l="1"/>
  <c r="J42" i="2" s="1"/>
  <c r="L42" i="2" s="1"/>
  <c r="K43" i="2" l="1"/>
  <c r="J43" i="2" s="1"/>
  <c r="L43" i="2" s="1"/>
  <c r="K44" i="2" l="1"/>
  <c r="J44" i="2" s="1"/>
  <c r="L44" i="2" s="1"/>
  <c r="K45" i="2" l="1"/>
  <c r="J45" i="2" s="1"/>
  <c r="L45" i="2" s="1"/>
  <c r="K46" i="2" l="1"/>
  <c r="J46" i="2" s="1"/>
  <c r="L46" i="2" s="1"/>
  <c r="K47" i="2" l="1"/>
  <c r="J47" i="2" s="1"/>
  <c r="L47" i="2" s="1"/>
  <c r="K48" i="2" l="1"/>
  <c r="J48" i="2" s="1"/>
  <c r="L48" i="2" s="1"/>
  <c r="K49" i="2" l="1"/>
  <c r="J49" i="2" l="1"/>
  <c r="L49" i="2" l="1"/>
  <c r="K50" i="2" l="1"/>
  <c r="J50" i="2" l="1"/>
  <c r="L50" i="2" l="1"/>
  <c r="K51" i="2" l="1"/>
  <c r="J51" i="2" l="1"/>
  <c r="L51" i="2" l="1"/>
  <c r="K52" i="2" l="1"/>
  <c r="J52" i="2" l="1"/>
  <c r="L52" i="2" l="1"/>
  <c r="K53" i="2" l="1"/>
  <c r="J53" i="2" l="1"/>
  <c r="L53" i="2" l="1"/>
  <c r="K54" i="2" l="1"/>
  <c r="J54" i="2" s="1"/>
  <c r="L54" i="2" s="1"/>
  <c r="K55" i="2" l="1"/>
  <c r="J55" i="2" s="1"/>
  <c r="L55" i="2" s="1"/>
  <c r="K56" i="2" l="1"/>
  <c r="J56" i="2" s="1"/>
  <c r="L56" i="2" s="1"/>
  <c r="K57" i="2" l="1"/>
  <c r="J57" i="2" s="1"/>
  <c r="L57" i="2" s="1"/>
  <c r="K58" i="2" l="1"/>
  <c r="J58" i="2" s="1"/>
  <c r="L58" i="2" s="1"/>
  <c r="K59" i="2" l="1"/>
  <c r="J59" i="2" s="1"/>
  <c r="L59" i="2" s="1"/>
  <c r="K60" i="2" l="1"/>
  <c r="J60" i="2" l="1"/>
  <c r="Q27" i="2"/>
  <c r="Q28" i="2"/>
  <c r="Q29" i="2"/>
  <c r="P27" i="2" l="1"/>
  <c r="P28" i="2"/>
  <c r="P29" i="2"/>
  <c r="L60" i="2"/>
  <c r="K61" i="2" l="1"/>
  <c r="R28" i="2"/>
  <c r="R29" i="2" s="1"/>
  <c r="J61" i="2" l="1"/>
  <c r="L61" i="2" l="1"/>
  <c r="K62" i="2" l="1"/>
  <c r="J62" i="2" l="1"/>
  <c r="L62" i="2" l="1"/>
  <c r="K63" i="2" l="1"/>
  <c r="J63" i="2" l="1"/>
  <c r="L63" i="2" l="1"/>
  <c r="K64" i="2" l="1"/>
  <c r="J64" i="2" l="1"/>
  <c r="L64" i="2" l="1"/>
  <c r="K65" i="2" l="1"/>
  <c r="J65" i="2" l="1"/>
  <c r="L65" i="2" l="1"/>
  <c r="K66" i="2" s="1"/>
  <c r="J66" i="2" l="1"/>
  <c r="L66" i="2" l="1"/>
  <c r="K67" i="2" l="1"/>
  <c r="J67" i="2" s="1"/>
  <c r="L67" i="2"/>
  <c r="K68" i="2" l="1"/>
  <c r="J68" i="2" s="1"/>
  <c r="L68" i="2"/>
  <c r="K69" i="2" s="1"/>
  <c r="J69" i="2" s="1"/>
  <c r="L69" i="2" s="1"/>
  <c r="K70" i="2" s="1"/>
  <c r="J70" i="2" s="1"/>
  <c r="L70" i="2" s="1"/>
  <c r="K71" i="2" s="1"/>
  <c r="J71" i="2" s="1"/>
  <c r="L71" i="2" s="1"/>
  <c r="K72" i="2" s="1"/>
  <c r="J72" i="2" l="1"/>
  <c r="Q30" i="2"/>
  <c r="L72" i="2" l="1"/>
  <c r="P30" i="2"/>
  <c r="R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 McConnell</author>
  </authors>
  <commentList>
    <comment ref="H6" authorId="0" shapeId="0" xr:uid="{C0D68DDF-5C69-454D-A7F2-9A1ADBD09746}">
      <text>
        <r>
          <rPr>
            <b/>
            <sz val="9"/>
            <color indexed="81"/>
            <rFont val="Tahoma"/>
            <family val="2"/>
          </rPr>
          <t>Darlene C McConnell:</t>
        </r>
        <r>
          <rPr>
            <sz val="9"/>
            <color indexed="81"/>
            <rFont val="Tahoma"/>
            <family val="2"/>
          </rPr>
          <t xml:space="preserve">
How many months is one term for this lease?  
12 months? 
6 months? 
Other?</t>
        </r>
      </text>
    </comment>
    <comment ref="E22" authorId="0" shapeId="0" xr:uid="{ED476A16-1789-42FE-97BA-A019FD0EEF1B}">
      <text>
        <r>
          <rPr>
            <b/>
            <sz val="9"/>
            <color indexed="81"/>
            <rFont val="Tahoma"/>
            <family val="2"/>
          </rPr>
          <t>Darlene C McConnell:</t>
        </r>
        <r>
          <rPr>
            <sz val="9"/>
            <color indexed="81"/>
            <rFont val="Tahoma"/>
            <family val="2"/>
          </rPr>
          <t xml:space="preserve">
Number of months total.  Includes all months of lease including renewal periods.</t>
        </r>
      </text>
    </comment>
    <comment ref="E23" authorId="0" shapeId="0" xr:uid="{1DEA3FAC-314D-4160-9C0B-CEB4AC02C181}">
      <text>
        <r>
          <rPr>
            <b/>
            <sz val="9"/>
            <color indexed="81"/>
            <rFont val="Tahoma"/>
            <family val="2"/>
          </rPr>
          <t>Darlene C McConnell: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Use Interest rate legend above.  If payments are made monthly, include a formula dividing the interest rate by 12.  Show interest rate with %.  
Example, if rate was .344882%
  Monthly rate would show =.344882%/12
  Annual rate would show =.344882%
</t>
        </r>
      </text>
    </comment>
    <comment ref="A24" authorId="0" shapeId="0" xr:uid="{40948ED1-C664-49AF-995C-EC649558B5DD}">
      <text>
        <r>
          <rPr>
            <b/>
            <sz val="9"/>
            <color indexed="81"/>
            <rFont val="Tahoma"/>
            <family val="2"/>
          </rPr>
          <t>Darlene C McConnell:</t>
        </r>
        <r>
          <rPr>
            <sz val="9"/>
            <color indexed="81"/>
            <rFont val="Tahoma"/>
            <family val="2"/>
          </rPr>
          <t xml:space="preserve">
Update FY to match "lease term".</t>
        </r>
      </text>
    </comment>
    <comment ref="B24" authorId="0" shapeId="0" xr:uid="{9C039C83-B631-4445-88C1-5D9A09043B62}">
      <text>
        <r>
          <rPr>
            <b/>
            <sz val="9"/>
            <color indexed="81"/>
            <rFont val="Tahoma"/>
            <family val="2"/>
          </rPr>
          <t>Darlene C McConnell:</t>
        </r>
        <r>
          <rPr>
            <sz val="9"/>
            <color indexed="81"/>
            <rFont val="Tahoma"/>
            <family val="2"/>
          </rPr>
          <t xml:space="preserve">
Change dates to fit lease contract beginning date.  Update monthly through term of lease.  Remember that "lease term" includes all renewal option terms as well.</t>
        </r>
      </text>
    </comment>
  </commentList>
</comments>
</file>

<file path=xl/sharedStrings.xml><?xml version="1.0" encoding="utf-8"?>
<sst xmlns="http://schemas.openxmlformats.org/spreadsheetml/2006/main" count="101" uniqueCount="51">
  <si>
    <t>Months</t>
  </si>
  <si>
    <t>Interest rate</t>
  </si>
  <si>
    <t>Payment Date</t>
  </si>
  <si>
    <t>Year#</t>
  </si>
  <si>
    <t>Amount</t>
  </si>
  <si>
    <t>PV Factor</t>
  </si>
  <si>
    <t>Present Value</t>
  </si>
  <si>
    <t>Principal</t>
  </si>
  <si>
    <t>Interest</t>
  </si>
  <si>
    <t>Ending Balance</t>
  </si>
  <si>
    <t>Total Payments</t>
  </si>
  <si>
    <t>PVFMLP</t>
  </si>
  <si>
    <t>THE UNIVERSITY OF GEORGIA</t>
  </si>
  <si>
    <t>Original Contract Date</t>
  </si>
  <si>
    <t>Contract Site:</t>
  </si>
  <si>
    <t>% Annual Increase over the fee paid for previous year</t>
  </si>
  <si>
    <t>Security Deposit</t>
  </si>
  <si>
    <t># of Renewal Options</t>
  </si>
  <si>
    <t>Beginning Lease Payment</t>
  </si>
  <si>
    <t>Revenue Chartstring</t>
  </si>
  <si>
    <t>Fund</t>
  </si>
  <si>
    <t>Program</t>
  </si>
  <si>
    <t>Department</t>
  </si>
  <si>
    <t>Class</t>
  </si>
  <si>
    <t>Oper Unit</t>
  </si>
  <si>
    <t>Chartfield</t>
  </si>
  <si>
    <t>Vendor Name:</t>
  </si>
  <si>
    <t>Is it Reasonably Certain that Vendor will use Renewal Options?</t>
  </si>
  <si>
    <t>Department Name</t>
  </si>
  <si>
    <t>Description of what is being leased.</t>
  </si>
  <si>
    <t>Annual Lease Term Length</t>
  </si>
  <si>
    <t>FY</t>
  </si>
  <si>
    <t>Total Annual Payment</t>
  </si>
  <si>
    <t>Annual Principal</t>
  </si>
  <si>
    <t>Annual Interest</t>
  </si>
  <si>
    <t>Beginning Balance</t>
  </si>
  <si>
    <t>FY23</t>
  </si>
  <si>
    <t>FY24</t>
  </si>
  <si>
    <t>FY25</t>
  </si>
  <si>
    <t>FY26</t>
  </si>
  <si>
    <t>Beg Bal</t>
  </si>
  <si>
    <t>NPV Year</t>
  </si>
  <si>
    <t>Payments 7/1/2022 and remaining</t>
  </si>
  <si>
    <t>Months 7/1/2022 and remaining (Count)</t>
  </si>
  <si>
    <t>Update yellow cells as needed</t>
  </si>
  <si>
    <t>Fill in the blanks on all green cells</t>
  </si>
  <si>
    <t>These columns are formula driven and will populate as you complete the form.</t>
  </si>
  <si>
    <t>Summary of Payments</t>
  </si>
  <si>
    <t>Account</t>
  </si>
  <si>
    <r>
      <t xml:space="preserve">% late payment fee if not paid by </t>
    </r>
    <r>
      <rPr>
        <b/>
        <sz val="11"/>
        <color rgb="FF00B050"/>
        <rFont val="Calibri"/>
        <family val="2"/>
        <scheme val="minor"/>
      </rPr>
      <t>Xth</t>
    </r>
    <r>
      <rPr>
        <sz val="11"/>
        <color theme="1"/>
        <rFont val="Calibri"/>
        <family val="2"/>
        <scheme val="minor"/>
      </rPr>
      <t xml:space="preserve"> of the month</t>
    </r>
  </si>
  <si>
    <t>Final year should be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</si>
</sst>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%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2" borderId="0" xfId="0" applyFont="1" applyFill="1"/>
    <xf numFmtId="0" fontId="0" fillId="2" borderId="3" xfId="0" applyFill="1" applyBorder="1"/>
    <xf numFmtId="0" fontId="0" fillId="2" borderId="2" xfId="0" applyFill="1" applyBorder="1"/>
    <xf numFmtId="43" fontId="0" fillId="2" borderId="3" xfId="1" applyFont="1" applyFill="1" applyBorder="1" applyAlignment="1">
      <alignment horizontal="center"/>
    </xf>
    <xf numFmtId="43" fontId="0" fillId="2" borderId="2" xfId="1" applyFont="1" applyFill="1" applyBorder="1"/>
    <xf numFmtId="0" fontId="0" fillId="2" borderId="1" xfId="0" applyFill="1" applyBorder="1"/>
    <xf numFmtId="164" fontId="0" fillId="3" borderId="0" xfId="0" applyNumberFormat="1" applyFill="1"/>
    <xf numFmtId="0" fontId="7" fillId="2" borderId="3" xfId="0" applyFont="1" applyFill="1" applyBorder="1"/>
    <xf numFmtId="0" fontId="6" fillId="4" borderId="0" xfId="0" applyFont="1" applyFill="1"/>
    <xf numFmtId="0" fontId="7" fillId="4" borderId="0" xfId="0" applyFont="1" applyFill="1"/>
    <xf numFmtId="0" fontId="0" fillId="4" borderId="0" xfId="0" applyFill="1"/>
    <xf numFmtId="0" fontId="2" fillId="4" borderId="0" xfId="0" applyFont="1" applyFill="1"/>
    <xf numFmtId="14" fontId="0" fillId="4" borderId="0" xfId="0" applyNumberFormat="1" applyFill="1"/>
    <xf numFmtId="0" fontId="2" fillId="4" borderId="0" xfId="0" applyFont="1" applyFill="1" applyAlignment="1">
      <alignment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 wrapText="1"/>
    </xf>
    <xf numFmtId="43" fontId="0" fillId="4" borderId="0" xfId="1" applyFont="1" applyFill="1" applyBorder="1" applyAlignment="1">
      <alignment horizontal="center"/>
    </xf>
    <xf numFmtId="0" fontId="3" fillId="4" borderId="0" xfId="0" applyFont="1" applyFill="1" applyAlignment="1">
      <alignment vertical="center"/>
    </xf>
    <xf numFmtId="43" fontId="0" fillId="4" borderId="0" xfId="1" applyFont="1" applyFill="1"/>
    <xf numFmtId="43" fontId="0" fillId="4" borderId="0" xfId="0" applyNumberFormat="1" applyFill="1"/>
    <xf numFmtId="0" fontId="4" fillId="4" borderId="0" xfId="0" applyFont="1" applyFill="1"/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4" fontId="0" fillId="2" borderId="1" xfId="0" applyNumberFormat="1" applyFill="1" applyBorder="1"/>
    <xf numFmtId="0" fontId="2" fillId="5" borderId="0" xfId="0" applyFont="1" applyFill="1"/>
    <xf numFmtId="0" fontId="0" fillId="5" borderId="0" xfId="0" applyFill="1"/>
    <xf numFmtId="43" fontId="0" fillId="5" borderId="0" xfId="0" applyNumberFormat="1" applyFill="1"/>
    <xf numFmtId="14" fontId="0" fillId="5" borderId="0" xfId="0" applyNumberFormat="1" applyFill="1" applyAlignment="1">
      <alignment wrapText="1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10" fontId="2" fillId="7" borderId="2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3" fontId="15" fillId="4" borderId="2" xfId="0" applyNumberFormat="1" applyFont="1" applyFill="1" applyBorder="1"/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43" fontId="0" fillId="2" borderId="0" xfId="1" applyFont="1" applyFill="1"/>
    <xf numFmtId="165" fontId="0" fillId="2" borderId="1" xfId="1" applyNumberFormat="1" applyFont="1" applyFill="1" applyBorder="1"/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14" fontId="0" fillId="4" borderId="0" xfId="0" applyNumberFormat="1" applyFill="1" applyAlignment="1">
      <alignment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10" fontId="11" fillId="6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781049</xdr:colOff>
      <xdr:row>14</xdr:row>
      <xdr:rowOff>84666</xdr:rowOff>
    </xdr:from>
    <xdr:to>
      <xdr:col>6</xdr:col>
      <xdr:colOff>899582</xdr:colOff>
      <xdr:row>21</xdr:row>
      <xdr:rowOff>21166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EAEEC75-3CA1-4B59-9009-91D0A5C8FB8A}"/>
            </a:ext>
          </a:extLst>
        </xdr:cNvPr>
        <xdr:cNvSpPr/>
      </xdr:nvSpPr>
      <xdr:spPr>
        <a:xfrm>
          <a:off x="2707216" y="3471333"/>
          <a:ext cx="3579283" cy="1270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FY22 STATE BORROWING RATE</a:t>
          </a:r>
          <a:r>
            <a:rPr lang="en-US" sz="110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(if in between years use the next rate level, for example a 6yr term should use the 10yr rate)</a:t>
          </a:r>
          <a:endParaRPr lang="en-US">
            <a:effectLst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 Year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Rate  -  2.744%</a:t>
          </a:r>
          <a:endParaRPr lang="en-US">
            <a:effectLst/>
          </a:endParaRPr>
        </a:p>
        <a:p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 Year Rate - 2.589%</a:t>
          </a:r>
          <a:endParaRPr lang="en-US">
            <a:effectLst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 Year Rate - 3.402%</a:t>
          </a:r>
          <a:endParaRPr lang="en-US">
            <a:effectLst/>
          </a:endParaRPr>
        </a:p>
      </xdr:txBody>
    </xdr:sp>
    <xdr:clientData/>
  </xdr:twoCellAnchor>
  <xdr:twoCellAnchor>
    <xdr:from>
      <xdr:col>3</xdr:col>
      <xdr:colOff>19050</xdr:colOff>
      <xdr:row>20</xdr:row>
      <xdr:rowOff>179916</xdr:rowOff>
    </xdr:from>
    <xdr:to>
      <xdr:col>3</xdr:col>
      <xdr:colOff>476250</xdr:colOff>
      <xdr:row>22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84C446C-FC0F-4FCF-B128-CDED5E58295B}"/>
            </a:ext>
          </a:extLst>
        </xdr:cNvPr>
        <xdr:cNvCxnSpPr/>
      </xdr:nvCxnSpPr>
      <xdr:spPr>
        <a:xfrm flipV="1">
          <a:off x="2749550" y="4709583"/>
          <a:ext cx="457200" cy="27728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rlene/GASB%2087%20Leases/Files%20from%20UGA%20Departments/November%202020/Copy%20of%20Combined%20518_Form18_Lessor_Agreement_Data%20Procurement%20Updated%20Nov%202020%20Darlene%20Final%20sav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essee Agreement Data"/>
      <sheetName val="Rent Steps"/>
      <sheetName val="Current Copier Leases GASB 87 "/>
      <sheetName val="Lessee Agreement Data (Other)"/>
      <sheetName val="Equipment"/>
      <sheetName val="Buildings"/>
      <sheetName val="Sheet8"/>
      <sheetName val="Revisions to PY Reporting"/>
      <sheetName val="notes"/>
      <sheetName val="Entity List"/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>
        <row r="3">
          <cell r="C3">
            <v>518</v>
          </cell>
          <cell r="BG3" t="str">
            <v>BTA</v>
          </cell>
          <cell r="BH3" t="str">
            <v>Building</v>
          </cell>
          <cell r="BI3" t="str">
            <v>Lease Term</v>
          </cell>
          <cell r="BJ3" t="str">
            <v xml:space="preserve">Daily </v>
          </cell>
          <cell r="BM3" t="str">
            <v>Yes</v>
          </cell>
          <cell r="BN3" t="str">
            <v>Yes</v>
          </cell>
          <cell r="BO3" t="str">
            <v>Yes</v>
          </cell>
          <cell r="BQ3" t="str">
            <v>Yes</v>
          </cell>
          <cell r="BR3" t="str">
            <v>Yes, complete "Rent Steps" tab</v>
          </cell>
          <cell r="BS3" t="str">
            <v>Not Applicable</v>
          </cell>
        </row>
        <row r="4">
          <cell r="BH4" t="str">
            <v>Copier at College/University</v>
          </cell>
          <cell r="BI4" t="str">
            <v>Economic Life</v>
          </cell>
          <cell r="BJ4" t="str">
            <v>Weekly</v>
          </cell>
          <cell r="BM4" t="str">
            <v>No</v>
          </cell>
          <cell r="BN4" t="str">
            <v>No</v>
          </cell>
          <cell r="BO4" t="str">
            <v>No</v>
          </cell>
          <cell r="BQ4" t="str">
            <v>No</v>
          </cell>
          <cell r="BR4" t="str">
            <v>No</v>
          </cell>
        </row>
        <row r="5">
          <cell r="BH5" t="str">
            <v>Land</v>
          </cell>
          <cell r="BI5" t="str">
            <v>N/A (i.e., Land)</v>
          </cell>
          <cell r="BJ5" t="str">
            <v>Monthly</v>
          </cell>
        </row>
        <row r="6">
          <cell r="BH6" t="str">
            <v>Machinery</v>
          </cell>
          <cell r="BJ6" t="str">
            <v>Quarterly</v>
          </cell>
        </row>
        <row r="7">
          <cell r="BH7" t="str">
            <v>Office Space (i.e. only a portion of a building)</v>
          </cell>
          <cell r="BJ7" t="str">
            <v>Semiannual</v>
          </cell>
        </row>
        <row r="8">
          <cell r="BH8" t="str">
            <v>Postage Meter at College/University</v>
          </cell>
          <cell r="BJ8" t="str">
            <v>Yearly</v>
          </cell>
        </row>
        <row r="9">
          <cell r="BH9" t="str">
            <v>Radio Tower</v>
          </cell>
        </row>
        <row r="10">
          <cell r="BH10" t="str">
            <v>Vehicle</v>
          </cell>
        </row>
        <row r="11">
          <cell r="BH11" t="str">
            <v>Water Cooler</v>
          </cell>
        </row>
        <row r="12">
          <cell r="BH12" t="str">
            <v>Other Equip.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2DBC-9396-4FBF-B045-0B5EE9930425}">
  <dimension ref="A1:T8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85546875" style="11" customWidth="1"/>
    <col min="2" max="2" width="13" style="11" customWidth="1"/>
    <col min="3" max="3" width="12" style="11" bestFit="1" customWidth="1"/>
    <col min="4" max="4" width="12" style="11" customWidth="1"/>
    <col min="5" max="5" width="12.140625" style="11" bestFit="1" customWidth="1"/>
    <col min="6" max="7" width="15.5703125" style="11" customWidth="1"/>
    <col min="8" max="8" width="18" style="11" customWidth="1"/>
    <col min="9" max="9" width="6.140625" style="11" customWidth="1"/>
    <col min="10" max="12" width="18" style="11" customWidth="1"/>
    <col min="13" max="13" width="9.140625" style="11"/>
    <col min="14" max="14" width="7.42578125" style="11" bestFit="1" customWidth="1"/>
    <col min="15" max="15" width="20.7109375" style="11" customWidth="1"/>
    <col min="16" max="18" width="16.5703125" style="11" customWidth="1"/>
    <col min="19" max="19" width="17.42578125" style="11" bestFit="1" customWidth="1"/>
    <col min="20" max="16384" width="9.140625" style="11"/>
  </cols>
  <sheetData>
    <row r="1" spans="1:12" ht="15.75" thickBot="1" x14ac:dyDescent="0.3">
      <c r="A1" s="9" t="s">
        <v>12</v>
      </c>
      <c r="B1" s="10"/>
      <c r="C1" s="10"/>
      <c r="D1" s="10"/>
      <c r="E1" s="10"/>
      <c r="F1" s="10"/>
      <c r="G1" s="10"/>
      <c r="H1" s="10"/>
    </row>
    <row r="2" spans="1:12" ht="19.5" thickBot="1" x14ac:dyDescent="0.35">
      <c r="A2" s="9" t="s">
        <v>28</v>
      </c>
      <c r="B2" s="2"/>
      <c r="C2" s="8"/>
      <c r="D2" s="8"/>
      <c r="E2" s="8"/>
      <c r="F2" s="8"/>
      <c r="G2" s="8"/>
      <c r="H2" s="8"/>
      <c r="J2" s="53" t="s">
        <v>45</v>
      </c>
      <c r="K2" s="54"/>
      <c r="L2" s="55"/>
    </row>
    <row r="3" spans="1:12" ht="21" customHeight="1" thickBot="1" x14ac:dyDescent="0.35">
      <c r="A3" s="9" t="s">
        <v>29</v>
      </c>
      <c r="C3" s="3"/>
      <c r="D3" s="3"/>
      <c r="E3" s="3"/>
      <c r="F3" s="3"/>
      <c r="G3" s="3"/>
      <c r="H3" s="3"/>
      <c r="J3" s="56" t="s">
        <v>44</v>
      </c>
      <c r="K3" s="57"/>
      <c r="L3" s="58"/>
    </row>
    <row r="5" spans="1:12" ht="18.75" customHeight="1" x14ac:dyDescent="0.25">
      <c r="A5" s="12" t="s">
        <v>26</v>
      </c>
      <c r="B5" s="2"/>
      <c r="C5" s="2"/>
      <c r="D5" s="2"/>
      <c r="F5" s="24" t="s">
        <v>13</v>
      </c>
      <c r="G5" s="24"/>
      <c r="H5" s="27"/>
    </row>
    <row r="6" spans="1:12" ht="18.75" customHeight="1" x14ac:dyDescent="0.25">
      <c r="A6" s="12" t="s">
        <v>14</v>
      </c>
      <c r="B6" s="2"/>
      <c r="C6" s="2"/>
      <c r="D6" s="2"/>
      <c r="F6" s="25" t="s">
        <v>30</v>
      </c>
      <c r="G6" s="26"/>
      <c r="H6" s="46"/>
    </row>
    <row r="7" spans="1:12" ht="18.75" customHeight="1" x14ac:dyDescent="0.25">
      <c r="A7" s="12"/>
      <c r="F7" s="25" t="s">
        <v>17</v>
      </c>
      <c r="G7" s="26"/>
      <c r="H7" s="46"/>
    </row>
    <row r="8" spans="1:12" ht="33" customHeight="1" x14ac:dyDescent="0.25">
      <c r="A8" s="12"/>
      <c r="F8" s="50" t="s">
        <v>27</v>
      </c>
      <c r="G8" s="51"/>
      <c r="H8" s="48"/>
    </row>
    <row r="9" spans="1:12" x14ac:dyDescent="0.25">
      <c r="A9" s="12"/>
      <c r="H9" s="13"/>
    </row>
    <row r="10" spans="1:12" x14ac:dyDescent="0.25">
      <c r="A10" s="12"/>
      <c r="B10" s="32" t="s">
        <v>20</v>
      </c>
      <c r="C10" s="32" t="s">
        <v>21</v>
      </c>
      <c r="D10" s="32" t="s">
        <v>22</v>
      </c>
      <c r="E10" s="32" t="s">
        <v>23</v>
      </c>
      <c r="F10" s="32" t="s">
        <v>24</v>
      </c>
      <c r="G10" s="33" t="s">
        <v>25</v>
      </c>
      <c r="H10" s="32" t="s">
        <v>48</v>
      </c>
    </row>
    <row r="11" spans="1:12" ht="30" x14ac:dyDescent="0.25">
      <c r="A11" s="14" t="s">
        <v>19</v>
      </c>
      <c r="B11" s="6"/>
      <c r="C11" s="6"/>
      <c r="D11" s="6"/>
      <c r="E11" s="6"/>
      <c r="F11" s="6"/>
      <c r="G11" s="6"/>
      <c r="H11" s="6"/>
    </row>
    <row r="13" spans="1:12" x14ac:dyDescent="0.25">
      <c r="B13" s="16" t="s">
        <v>18</v>
      </c>
      <c r="C13" s="4"/>
      <c r="D13" s="15"/>
      <c r="E13" s="47"/>
      <c r="F13" s="11" t="s">
        <v>15</v>
      </c>
    </row>
    <row r="14" spans="1:12" x14ac:dyDescent="0.25">
      <c r="B14" s="16" t="s">
        <v>16</v>
      </c>
      <c r="C14" s="5"/>
      <c r="D14" s="15"/>
      <c r="E14" s="47"/>
      <c r="F14" s="11" t="s">
        <v>49</v>
      </c>
    </row>
    <row r="15" spans="1:12" x14ac:dyDescent="0.25">
      <c r="A15" s="16"/>
      <c r="B15" s="17"/>
      <c r="E15" s="16"/>
      <c r="F15" s="17"/>
    </row>
    <row r="16" spans="1:12" x14ac:dyDescent="0.25">
      <c r="A16" s="18"/>
      <c r="B16" s="19"/>
      <c r="E16" s="16"/>
      <c r="F16" s="19"/>
    </row>
    <row r="22" spans="1:20" x14ac:dyDescent="0.25">
      <c r="C22" s="11" t="s">
        <v>0</v>
      </c>
      <c r="E22" s="1"/>
      <c r="J22" s="20"/>
      <c r="K22" s="20"/>
    </row>
    <row r="23" spans="1:20" ht="15" customHeight="1" x14ac:dyDescent="0.25">
      <c r="C23" s="11" t="s">
        <v>1</v>
      </c>
      <c r="E23" s="7"/>
      <c r="G23" s="59" t="s">
        <v>46</v>
      </c>
      <c r="H23" s="59"/>
      <c r="I23" s="59"/>
      <c r="J23" s="59"/>
      <c r="K23" s="59"/>
      <c r="L23" s="59"/>
      <c r="N23" s="52" t="s">
        <v>47</v>
      </c>
      <c r="O23" s="52"/>
      <c r="P23" s="52"/>
      <c r="Q23" s="52"/>
      <c r="R23" s="52"/>
      <c r="S23" s="52"/>
      <c r="T23" s="14"/>
    </row>
    <row r="24" spans="1:20" ht="30" x14ac:dyDescent="0.25">
      <c r="A24" s="34" t="s">
        <v>31</v>
      </c>
      <c r="B24" s="35" t="s">
        <v>2</v>
      </c>
      <c r="C24" s="36" t="s">
        <v>3</v>
      </c>
      <c r="D24" s="36" t="s">
        <v>41</v>
      </c>
      <c r="E24" s="37" t="s">
        <v>4</v>
      </c>
      <c r="F24" s="36"/>
      <c r="G24" s="36" t="s">
        <v>5</v>
      </c>
      <c r="H24" s="37" t="s">
        <v>6</v>
      </c>
      <c r="I24" s="36"/>
      <c r="J24" s="36" t="s">
        <v>7</v>
      </c>
      <c r="K24" s="36" t="s">
        <v>8</v>
      </c>
      <c r="L24" s="38" t="s">
        <v>9</v>
      </c>
      <c r="N24" s="39" t="s">
        <v>31</v>
      </c>
      <c r="O24" s="40" t="s">
        <v>32</v>
      </c>
      <c r="P24" s="40" t="s">
        <v>33</v>
      </c>
      <c r="Q24" s="40" t="s">
        <v>34</v>
      </c>
      <c r="R24" s="40" t="s">
        <v>9</v>
      </c>
      <c r="S24" s="41" t="s">
        <v>35</v>
      </c>
    </row>
    <row r="25" spans="1:20" x14ac:dyDescent="0.25">
      <c r="A25" s="29" t="s">
        <v>36</v>
      </c>
      <c r="B25" s="31">
        <v>44743</v>
      </c>
      <c r="C25" s="11">
        <v>1</v>
      </c>
      <c r="D25" s="11">
        <v>0</v>
      </c>
      <c r="E25" s="45"/>
      <c r="G25" s="11">
        <f t="shared" ref="G25:G60" si="0">1/(1+E$23)^D25</f>
        <v>1</v>
      </c>
      <c r="H25" s="22">
        <f>E25*G25</f>
        <v>0</v>
      </c>
      <c r="J25" s="22">
        <f>+E25-K25</f>
        <v>0</v>
      </c>
      <c r="K25" s="22">
        <v>0</v>
      </c>
      <c r="L25" s="22">
        <f>ROUND((+H75-J25),2)</f>
        <v>0</v>
      </c>
      <c r="N25" s="11" t="s">
        <v>40</v>
      </c>
      <c r="S25" s="22">
        <f>H80</f>
        <v>0</v>
      </c>
    </row>
    <row r="26" spans="1:20" x14ac:dyDescent="0.25">
      <c r="A26" s="29" t="s">
        <v>36</v>
      </c>
      <c r="B26" s="31">
        <v>44774</v>
      </c>
      <c r="C26" s="11">
        <v>2</v>
      </c>
      <c r="D26" s="11">
        <v>1</v>
      </c>
      <c r="E26" s="45"/>
      <c r="G26" s="11">
        <f t="shared" si="0"/>
        <v>1</v>
      </c>
      <c r="H26" s="22">
        <f t="shared" ref="H26:H60" si="1">E26*G26</f>
        <v>0</v>
      </c>
      <c r="J26" s="22">
        <f t="shared" ref="J26:J60" si="2">+E26-K26</f>
        <v>0</v>
      </c>
      <c r="K26" s="22">
        <f t="shared" ref="K26:K72" si="3">+L25*$E$23</f>
        <v>0</v>
      </c>
      <c r="L26" s="22">
        <f>ROUND((+L25-J26),2)</f>
        <v>0</v>
      </c>
      <c r="O26" s="21"/>
      <c r="P26" s="21"/>
      <c r="Q26" s="21"/>
      <c r="R26" s="22"/>
    </row>
    <row r="27" spans="1:20" x14ac:dyDescent="0.25">
      <c r="A27" s="29" t="s">
        <v>36</v>
      </c>
      <c r="B27" s="31">
        <v>44805</v>
      </c>
      <c r="C27" s="11">
        <v>3</v>
      </c>
      <c r="D27" s="11">
        <v>2</v>
      </c>
      <c r="E27" s="45"/>
      <c r="G27" s="11">
        <f t="shared" si="0"/>
        <v>1</v>
      </c>
      <c r="H27" s="22">
        <f t="shared" si="1"/>
        <v>0</v>
      </c>
      <c r="J27" s="22">
        <f t="shared" si="2"/>
        <v>0</v>
      </c>
      <c r="K27" s="22">
        <f t="shared" si="3"/>
        <v>0</v>
      </c>
      <c r="L27" s="22">
        <f t="shared" ref="L27:L60" si="4">ROUND((+L26-J27),2)</f>
        <v>0</v>
      </c>
      <c r="N27" s="29" t="s">
        <v>36</v>
      </c>
      <c r="O27" s="21">
        <f>SUMIF($A:$A,N27,E:E)</f>
        <v>0</v>
      </c>
      <c r="P27" s="21">
        <f t="shared" ref="P27:Q30" si="5">SUMIF($A:$A,$N27,J:J)</f>
        <v>0</v>
      </c>
      <c r="Q27" s="21">
        <f t="shared" si="5"/>
        <v>0</v>
      </c>
      <c r="R27" s="22">
        <f>+S25-P27</f>
        <v>0</v>
      </c>
    </row>
    <row r="28" spans="1:20" x14ac:dyDescent="0.25">
      <c r="A28" s="29" t="s">
        <v>36</v>
      </c>
      <c r="B28" s="31">
        <v>44835</v>
      </c>
      <c r="C28" s="11">
        <v>4</v>
      </c>
      <c r="D28" s="11">
        <v>3</v>
      </c>
      <c r="E28" s="45"/>
      <c r="G28" s="11">
        <f t="shared" si="0"/>
        <v>1</v>
      </c>
      <c r="H28" s="22">
        <f t="shared" si="1"/>
        <v>0</v>
      </c>
      <c r="J28" s="22">
        <f t="shared" si="2"/>
        <v>0</v>
      </c>
      <c r="K28" s="22">
        <f t="shared" si="3"/>
        <v>0</v>
      </c>
      <c r="L28" s="22">
        <f t="shared" si="4"/>
        <v>0</v>
      </c>
      <c r="N28" s="29" t="s">
        <v>37</v>
      </c>
      <c r="O28" s="21">
        <f>SUMIF($A:$A,N28,E:E)</f>
        <v>0</v>
      </c>
      <c r="P28" s="21">
        <f t="shared" si="5"/>
        <v>0</v>
      </c>
      <c r="Q28" s="21">
        <f t="shared" si="5"/>
        <v>0</v>
      </c>
      <c r="R28" s="22">
        <f t="shared" ref="R28:R30" si="6">+R27-P28</f>
        <v>0</v>
      </c>
    </row>
    <row r="29" spans="1:20" x14ac:dyDescent="0.25">
      <c r="A29" s="29" t="s">
        <v>36</v>
      </c>
      <c r="B29" s="31">
        <v>44866</v>
      </c>
      <c r="C29" s="11">
        <v>5</v>
      </c>
      <c r="D29" s="11">
        <v>4</v>
      </c>
      <c r="E29" s="45"/>
      <c r="G29" s="11">
        <f t="shared" si="0"/>
        <v>1</v>
      </c>
      <c r="H29" s="22">
        <f t="shared" si="1"/>
        <v>0</v>
      </c>
      <c r="J29" s="22">
        <f t="shared" si="2"/>
        <v>0</v>
      </c>
      <c r="K29" s="22">
        <f t="shared" si="3"/>
        <v>0</v>
      </c>
      <c r="L29" s="22">
        <f t="shared" si="4"/>
        <v>0</v>
      </c>
      <c r="N29" s="29" t="s">
        <v>38</v>
      </c>
      <c r="O29" s="21">
        <f>SUMIF($A:$A,N29,E:E)</f>
        <v>0</v>
      </c>
      <c r="P29" s="21">
        <f t="shared" si="5"/>
        <v>0</v>
      </c>
      <c r="Q29" s="21">
        <f t="shared" si="5"/>
        <v>0</v>
      </c>
      <c r="R29" s="22">
        <f t="shared" si="6"/>
        <v>0</v>
      </c>
    </row>
    <row r="30" spans="1:20" x14ac:dyDescent="0.25">
      <c r="A30" s="29" t="s">
        <v>36</v>
      </c>
      <c r="B30" s="31">
        <v>44896</v>
      </c>
      <c r="C30" s="11">
        <v>6</v>
      </c>
      <c r="D30" s="11">
        <v>5</v>
      </c>
      <c r="E30" s="45"/>
      <c r="G30" s="11">
        <f t="shared" si="0"/>
        <v>1</v>
      </c>
      <c r="H30" s="22">
        <f t="shared" si="1"/>
        <v>0</v>
      </c>
      <c r="J30" s="22">
        <f t="shared" si="2"/>
        <v>0</v>
      </c>
      <c r="K30" s="22">
        <f t="shared" si="3"/>
        <v>0</v>
      </c>
      <c r="L30" s="22">
        <f t="shared" si="4"/>
        <v>0</v>
      </c>
      <c r="N30" s="29" t="s">
        <v>39</v>
      </c>
      <c r="O30" s="21">
        <f>SUMIF($A:$A,N30,E:E)</f>
        <v>0</v>
      </c>
      <c r="P30" s="21">
        <f t="shared" si="5"/>
        <v>0</v>
      </c>
      <c r="Q30" s="21">
        <f t="shared" si="5"/>
        <v>0</v>
      </c>
      <c r="R30" s="22">
        <f t="shared" si="6"/>
        <v>0</v>
      </c>
      <c r="S30" s="44" t="s">
        <v>50</v>
      </c>
    </row>
    <row r="31" spans="1:20" x14ac:dyDescent="0.25">
      <c r="A31" s="29" t="s">
        <v>36</v>
      </c>
      <c r="B31" s="31">
        <v>44927</v>
      </c>
      <c r="C31" s="11">
        <v>7</v>
      </c>
      <c r="D31" s="11">
        <v>6</v>
      </c>
      <c r="E31" s="45"/>
      <c r="G31" s="11">
        <f t="shared" si="0"/>
        <v>1</v>
      </c>
      <c r="H31" s="22">
        <f t="shared" si="1"/>
        <v>0</v>
      </c>
      <c r="J31" s="22">
        <f t="shared" si="2"/>
        <v>0</v>
      </c>
      <c r="K31" s="22">
        <f t="shared" si="3"/>
        <v>0</v>
      </c>
      <c r="L31" s="22">
        <f t="shared" si="4"/>
        <v>0</v>
      </c>
      <c r="O31" s="21"/>
      <c r="P31" s="21"/>
      <c r="Q31" s="21"/>
      <c r="R31" s="22"/>
    </row>
    <row r="32" spans="1:20" x14ac:dyDescent="0.25">
      <c r="A32" s="29" t="s">
        <v>36</v>
      </c>
      <c r="B32" s="31">
        <v>44958</v>
      </c>
      <c r="C32" s="11">
        <v>8</v>
      </c>
      <c r="D32" s="11">
        <v>7</v>
      </c>
      <c r="E32" s="45"/>
      <c r="G32" s="11">
        <f t="shared" si="0"/>
        <v>1</v>
      </c>
      <c r="H32" s="22">
        <f t="shared" si="1"/>
        <v>0</v>
      </c>
      <c r="J32" s="22">
        <f t="shared" si="2"/>
        <v>0</v>
      </c>
      <c r="K32" s="22">
        <f t="shared" si="3"/>
        <v>0</v>
      </c>
      <c r="L32" s="22">
        <f t="shared" si="4"/>
        <v>0</v>
      </c>
      <c r="O32" s="21"/>
      <c r="P32" s="21"/>
      <c r="Q32" s="21"/>
      <c r="R32" s="22"/>
    </row>
    <row r="33" spans="1:18" x14ac:dyDescent="0.25">
      <c r="A33" s="29" t="s">
        <v>36</v>
      </c>
      <c r="B33" s="31">
        <v>44986</v>
      </c>
      <c r="C33" s="11">
        <v>9</v>
      </c>
      <c r="D33" s="11">
        <v>8</v>
      </c>
      <c r="E33" s="45"/>
      <c r="G33" s="11">
        <f t="shared" si="0"/>
        <v>1</v>
      </c>
      <c r="H33" s="22">
        <f t="shared" si="1"/>
        <v>0</v>
      </c>
      <c r="J33" s="22">
        <f t="shared" si="2"/>
        <v>0</v>
      </c>
      <c r="K33" s="22">
        <f t="shared" si="3"/>
        <v>0</v>
      </c>
      <c r="L33" s="22">
        <f t="shared" si="4"/>
        <v>0</v>
      </c>
      <c r="O33" s="21"/>
      <c r="P33" s="21"/>
      <c r="Q33" s="21"/>
      <c r="R33" s="22"/>
    </row>
    <row r="34" spans="1:18" x14ac:dyDescent="0.25">
      <c r="A34" s="29" t="s">
        <v>36</v>
      </c>
      <c r="B34" s="31">
        <v>45017</v>
      </c>
      <c r="C34" s="11">
        <v>10</v>
      </c>
      <c r="D34" s="11">
        <v>9</v>
      </c>
      <c r="E34" s="45"/>
      <c r="G34" s="11">
        <f t="shared" si="0"/>
        <v>1</v>
      </c>
      <c r="H34" s="22">
        <f t="shared" si="1"/>
        <v>0</v>
      </c>
      <c r="J34" s="22">
        <f t="shared" si="2"/>
        <v>0</v>
      </c>
      <c r="K34" s="22">
        <f t="shared" si="3"/>
        <v>0</v>
      </c>
      <c r="L34" s="22">
        <f t="shared" si="4"/>
        <v>0</v>
      </c>
      <c r="O34" s="21"/>
      <c r="P34" s="21"/>
      <c r="Q34" s="21"/>
      <c r="R34" s="22"/>
    </row>
    <row r="35" spans="1:18" x14ac:dyDescent="0.25">
      <c r="A35" s="29" t="s">
        <v>36</v>
      </c>
      <c r="B35" s="31">
        <v>45047</v>
      </c>
      <c r="C35" s="11">
        <v>11</v>
      </c>
      <c r="D35" s="11">
        <v>10</v>
      </c>
      <c r="E35" s="45"/>
      <c r="G35" s="11">
        <f t="shared" si="0"/>
        <v>1</v>
      </c>
      <c r="H35" s="22">
        <f t="shared" si="1"/>
        <v>0</v>
      </c>
      <c r="J35" s="22">
        <f t="shared" si="2"/>
        <v>0</v>
      </c>
      <c r="K35" s="22">
        <f t="shared" si="3"/>
        <v>0</v>
      </c>
      <c r="L35" s="22">
        <f t="shared" si="4"/>
        <v>0</v>
      </c>
      <c r="O35" s="21"/>
      <c r="P35" s="21"/>
      <c r="Q35" s="21"/>
      <c r="R35" s="22"/>
    </row>
    <row r="36" spans="1:18" x14ac:dyDescent="0.25">
      <c r="A36" s="29" t="s">
        <v>36</v>
      </c>
      <c r="B36" s="31">
        <v>45078</v>
      </c>
      <c r="C36" s="11">
        <v>12</v>
      </c>
      <c r="D36" s="11">
        <v>11</v>
      </c>
      <c r="E36" s="45"/>
      <c r="G36" s="11">
        <f t="shared" si="0"/>
        <v>1</v>
      </c>
      <c r="H36" s="22">
        <f t="shared" si="1"/>
        <v>0</v>
      </c>
      <c r="J36" s="22">
        <f t="shared" si="2"/>
        <v>0</v>
      </c>
      <c r="K36" s="22">
        <f t="shared" si="3"/>
        <v>0</v>
      </c>
      <c r="L36" s="22">
        <f t="shared" si="4"/>
        <v>0</v>
      </c>
      <c r="O36" s="21"/>
      <c r="P36" s="21"/>
      <c r="Q36" s="21"/>
      <c r="R36" s="22"/>
    </row>
    <row r="37" spans="1:18" x14ac:dyDescent="0.25">
      <c r="A37" s="29" t="s">
        <v>37</v>
      </c>
      <c r="B37" s="31">
        <v>45108</v>
      </c>
      <c r="C37" s="11">
        <v>13</v>
      </c>
      <c r="D37" s="11">
        <v>12</v>
      </c>
      <c r="E37" s="45"/>
      <c r="G37" s="11">
        <f t="shared" si="0"/>
        <v>1</v>
      </c>
      <c r="H37" s="22">
        <f t="shared" si="1"/>
        <v>0</v>
      </c>
      <c r="J37" s="22">
        <f t="shared" si="2"/>
        <v>0</v>
      </c>
      <c r="K37" s="22">
        <f t="shared" si="3"/>
        <v>0</v>
      </c>
      <c r="L37" s="22">
        <f t="shared" si="4"/>
        <v>0</v>
      </c>
    </row>
    <row r="38" spans="1:18" x14ac:dyDescent="0.25">
      <c r="A38" s="29" t="s">
        <v>37</v>
      </c>
      <c r="B38" s="31">
        <v>45139</v>
      </c>
      <c r="C38" s="11">
        <v>14</v>
      </c>
      <c r="D38" s="11">
        <v>13</v>
      </c>
      <c r="E38" s="45"/>
      <c r="G38" s="11">
        <f t="shared" si="0"/>
        <v>1</v>
      </c>
      <c r="H38" s="22">
        <f t="shared" si="1"/>
        <v>0</v>
      </c>
      <c r="J38" s="22">
        <f t="shared" si="2"/>
        <v>0</v>
      </c>
      <c r="K38" s="22">
        <f t="shared" si="3"/>
        <v>0</v>
      </c>
      <c r="L38" s="22">
        <f t="shared" si="4"/>
        <v>0</v>
      </c>
    </row>
    <row r="39" spans="1:18" x14ac:dyDescent="0.25">
      <c r="A39" s="29" t="s">
        <v>37</v>
      </c>
      <c r="B39" s="31">
        <v>45170</v>
      </c>
      <c r="C39" s="11">
        <v>15</v>
      </c>
      <c r="D39" s="11">
        <v>14</v>
      </c>
      <c r="E39" s="45"/>
      <c r="G39" s="11">
        <f t="shared" si="0"/>
        <v>1</v>
      </c>
      <c r="H39" s="22">
        <f t="shared" si="1"/>
        <v>0</v>
      </c>
      <c r="J39" s="22">
        <f t="shared" si="2"/>
        <v>0</v>
      </c>
      <c r="K39" s="22">
        <f t="shared" si="3"/>
        <v>0</v>
      </c>
      <c r="L39" s="22">
        <f t="shared" si="4"/>
        <v>0</v>
      </c>
    </row>
    <row r="40" spans="1:18" x14ac:dyDescent="0.25">
      <c r="A40" s="29" t="s">
        <v>37</v>
      </c>
      <c r="B40" s="31">
        <v>45200</v>
      </c>
      <c r="C40" s="11">
        <v>16</v>
      </c>
      <c r="D40" s="11">
        <v>15</v>
      </c>
      <c r="E40" s="45"/>
      <c r="G40" s="11">
        <f t="shared" si="0"/>
        <v>1</v>
      </c>
      <c r="H40" s="22">
        <f t="shared" si="1"/>
        <v>0</v>
      </c>
      <c r="J40" s="22">
        <f t="shared" si="2"/>
        <v>0</v>
      </c>
      <c r="K40" s="22">
        <f t="shared" si="3"/>
        <v>0</v>
      </c>
      <c r="L40" s="22">
        <f t="shared" si="4"/>
        <v>0</v>
      </c>
    </row>
    <row r="41" spans="1:18" x14ac:dyDescent="0.25">
      <c r="A41" s="29" t="s">
        <v>37</v>
      </c>
      <c r="B41" s="31">
        <v>45231</v>
      </c>
      <c r="C41" s="11">
        <v>17</v>
      </c>
      <c r="D41" s="11">
        <v>16</v>
      </c>
      <c r="E41" s="45"/>
      <c r="G41" s="11">
        <f t="shared" si="0"/>
        <v>1</v>
      </c>
      <c r="H41" s="22">
        <f t="shared" si="1"/>
        <v>0</v>
      </c>
      <c r="J41" s="22">
        <f t="shared" si="2"/>
        <v>0</v>
      </c>
      <c r="K41" s="22">
        <f t="shared" si="3"/>
        <v>0</v>
      </c>
      <c r="L41" s="22">
        <f t="shared" si="4"/>
        <v>0</v>
      </c>
    </row>
    <row r="42" spans="1:18" x14ac:dyDescent="0.25">
      <c r="A42" s="29" t="s">
        <v>37</v>
      </c>
      <c r="B42" s="31">
        <v>45261</v>
      </c>
      <c r="C42" s="11">
        <v>18</v>
      </c>
      <c r="D42" s="11">
        <v>17</v>
      </c>
      <c r="E42" s="45"/>
      <c r="G42" s="11">
        <f t="shared" si="0"/>
        <v>1</v>
      </c>
      <c r="H42" s="22">
        <f t="shared" si="1"/>
        <v>0</v>
      </c>
      <c r="J42" s="22">
        <f t="shared" si="2"/>
        <v>0</v>
      </c>
      <c r="K42" s="22">
        <f t="shared" si="3"/>
        <v>0</v>
      </c>
      <c r="L42" s="22">
        <f t="shared" si="4"/>
        <v>0</v>
      </c>
    </row>
    <row r="43" spans="1:18" x14ac:dyDescent="0.25">
      <c r="A43" s="29" t="s">
        <v>37</v>
      </c>
      <c r="B43" s="31">
        <v>45292</v>
      </c>
      <c r="C43" s="11">
        <v>19</v>
      </c>
      <c r="D43" s="11">
        <v>18</v>
      </c>
      <c r="E43" s="45"/>
      <c r="G43" s="11">
        <f t="shared" si="0"/>
        <v>1</v>
      </c>
      <c r="H43" s="22">
        <f t="shared" si="1"/>
        <v>0</v>
      </c>
      <c r="J43" s="22">
        <f t="shared" si="2"/>
        <v>0</v>
      </c>
      <c r="K43" s="22">
        <f t="shared" si="3"/>
        <v>0</v>
      </c>
      <c r="L43" s="22">
        <f t="shared" si="4"/>
        <v>0</v>
      </c>
    </row>
    <row r="44" spans="1:18" x14ac:dyDescent="0.25">
      <c r="A44" s="29" t="s">
        <v>37</v>
      </c>
      <c r="B44" s="31">
        <v>45323</v>
      </c>
      <c r="C44" s="11">
        <v>20</v>
      </c>
      <c r="D44" s="11">
        <v>19</v>
      </c>
      <c r="E44" s="45"/>
      <c r="G44" s="11">
        <f t="shared" si="0"/>
        <v>1</v>
      </c>
      <c r="H44" s="22">
        <f t="shared" si="1"/>
        <v>0</v>
      </c>
      <c r="J44" s="22">
        <f t="shared" si="2"/>
        <v>0</v>
      </c>
      <c r="K44" s="22">
        <f t="shared" si="3"/>
        <v>0</v>
      </c>
      <c r="L44" s="22">
        <f t="shared" si="4"/>
        <v>0</v>
      </c>
    </row>
    <row r="45" spans="1:18" x14ac:dyDescent="0.25">
      <c r="A45" s="29" t="s">
        <v>37</v>
      </c>
      <c r="B45" s="31">
        <v>45352</v>
      </c>
      <c r="C45" s="11">
        <v>21</v>
      </c>
      <c r="D45" s="11">
        <v>20</v>
      </c>
      <c r="E45" s="45"/>
      <c r="G45" s="11">
        <f t="shared" si="0"/>
        <v>1</v>
      </c>
      <c r="H45" s="22">
        <f t="shared" si="1"/>
        <v>0</v>
      </c>
      <c r="J45" s="22">
        <f t="shared" si="2"/>
        <v>0</v>
      </c>
      <c r="K45" s="22">
        <f t="shared" si="3"/>
        <v>0</v>
      </c>
      <c r="L45" s="22">
        <f t="shared" si="4"/>
        <v>0</v>
      </c>
    </row>
    <row r="46" spans="1:18" x14ac:dyDescent="0.25">
      <c r="A46" s="29" t="s">
        <v>37</v>
      </c>
      <c r="B46" s="31">
        <v>45383</v>
      </c>
      <c r="C46" s="11">
        <v>22</v>
      </c>
      <c r="D46" s="11">
        <v>21</v>
      </c>
      <c r="E46" s="45"/>
      <c r="G46" s="11">
        <f t="shared" si="0"/>
        <v>1</v>
      </c>
      <c r="H46" s="22">
        <f t="shared" si="1"/>
        <v>0</v>
      </c>
      <c r="J46" s="22">
        <f t="shared" si="2"/>
        <v>0</v>
      </c>
      <c r="K46" s="22">
        <f t="shared" si="3"/>
        <v>0</v>
      </c>
      <c r="L46" s="22">
        <f t="shared" si="4"/>
        <v>0</v>
      </c>
    </row>
    <row r="47" spans="1:18" x14ac:dyDescent="0.25">
      <c r="A47" s="29" t="s">
        <v>37</v>
      </c>
      <c r="B47" s="31">
        <v>45413</v>
      </c>
      <c r="C47" s="11">
        <v>23</v>
      </c>
      <c r="D47" s="11">
        <v>22</v>
      </c>
      <c r="E47" s="45"/>
      <c r="G47" s="11">
        <f t="shared" si="0"/>
        <v>1</v>
      </c>
      <c r="H47" s="22">
        <f t="shared" si="1"/>
        <v>0</v>
      </c>
      <c r="J47" s="22">
        <f t="shared" si="2"/>
        <v>0</v>
      </c>
      <c r="K47" s="22">
        <f t="shared" si="3"/>
        <v>0</v>
      </c>
      <c r="L47" s="22">
        <f t="shared" si="4"/>
        <v>0</v>
      </c>
    </row>
    <row r="48" spans="1:18" x14ac:dyDescent="0.25">
      <c r="A48" s="29" t="s">
        <v>37</v>
      </c>
      <c r="B48" s="31">
        <v>45444</v>
      </c>
      <c r="C48" s="11">
        <v>24</v>
      </c>
      <c r="D48" s="11">
        <v>23</v>
      </c>
      <c r="E48" s="45"/>
      <c r="G48" s="11">
        <f t="shared" si="0"/>
        <v>1</v>
      </c>
      <c r="H48" s="22">
        <f t="shared" si="1"/>
        <v>0</v>
      </c>
      <c r="J48" s="22">
        <f t="shared" si="2"/>
        <v>0</v>
      </c>
      <c r="K48" s="22">
        <f t="shared" si="3"/>
        <v>0</v>
      </c>
      <c r="L48" s="22">
        <f t="shared" si="4"/>
        <v>0</v>
      </c>
    </row>
    <row r="49" spans="1:12" x14ac:dyDescent="0.25">
      <c r="A49" s="29" t="s">
        <v>38</v>
      </c>
      <c r="B49" s="31">
        <v>45474</v>
      </c>
      <c r="C49" s="11">
        <v>25</v>
      </c>
      <c r="D49" s="11">
        <v>24</v>
      </c>
      <c r="E49" s="45"/>
      <c r="G49" s="11">
        <f t="shared" si="0"/>
        <v>1</v>
      </c>
      <c r="H49" s="22">
        <f t="shared" si="1"/>
        <v>0</v>
      </c>
      <c r="J49" s="22">
        <f t="shared" si="2"/>
        <v>0</v>
      </c>
      <c r="K49" s="22">
        <f t="shared" si="3"/>
        <v>0</v>
      </c>
      <c r="L49" s="22">
        <f t="shared" si="4"/>
        <v>0</v>
      </c>
    </row>
    <row r="50" spans="1:12" x14ac:dyDescent="0.25">
      <c r="A50" s="29" t="s">
        <v>38</v>
      </c>
      <c r="B50" s="31">
        <v>45505</v>
      </c>
      <c r="C50" s="11">
        <v>26</v>
      </c>
      <c r="D50" s="11">
        <v>25</v>
      </c>
      <c r="E50" s="45"/>
      <c r="G50" s="11">
        <f t="shared" si="0"/>
        <v>1</v>
      </c>
      <c r="H50" s="22">
        <f t="shared" si="1"/>
        <v>0</v>
      </c>
      <c r="J50" s="22">
        <f t="shared" si="2"/>
        <v>0</v>
      </c>
      <c r="K50" s="22">
        <f t="shared" si="3"/>
        <v>0</v>
      </c>
      <c r="L50" s="22">
        <f t="shared" si="4"/>
        <v>0</v>
      </c>
    </row>
    <row r="51" spans="1:12" x14ac:dyDescent="0.25">
      <c r="A51" s="29" t="s">
        <v>38</v>
      </c>
      <c r="B51" s="31">
        <v>45536</v>
      </c>
      <c r="C51" s="11">
        <v>27</v>
      </c>
      <c r="D51" s="11">
        <v>26</v>
      </c>
      <c r="E51" s="45"/>
      <c r="G51" s="11">
        <f t="shared" si="0"/>
        <v>1</v>
      </c>
      <c r="H51" s="22">
        <f t="shared" si="1"/>
        <v>0</v>
      </c>
      <c r="J51" s="22">
        <f t="shared" si="2"/>
        <v>0</v>
      </c>
      <c r="K51" s="22">
        <f t="shared" si="3"/>
        <v>0</v>
      </c>
      <c r="L51" s="22">
        <f t="shared" si="4"/>
        <v>0</v>
      </c>
    </row>
    <row r="52" spans="1:12" x14ac:dyDescent="0.25">
      <c r="A52" s="29" t="s">
        <v>38</v>
      </c>
      <c r="B52" s="31">
        <v>45566</v>
      </c>
      <c r="C52" s="11">
        <v>28</v>
      </c>
      <c r="D52" s="11">
        <v>27</v>
      </c>
      <c r="E52" s="45"/>
      <c r="G52" s="11">
        <f t="shared" si="0"/>
        <v>1</v>
      </c>
      <c r="H52" s="22">
        <f t="shared" si="1"/>
        <v>0</v>
      </c>
      <c r="J52" s="22">
        <f t="shared" si="2"/>
        <v>0</v>
      </c>
      <c r="K52" s="22">
        <f t="shared" si="3"/>
        <v>0</v>
      </c>
      <c r="L52" s="22">
        <f t="shared" si="4"/>
        <v>0</v>
      </c>
    </row>
    <row r="53" spans="1:12" x14ac:dyDescent="0.25">
      <c r="A53" s="29" t="s">
        <v>38</v>
      </c>
      <c r="B53" s="31">
        <v>45597</v>
      </c>
      <c r="C53" s="11">
        <v>29</v>
      </c>
      <c r="D53" s="11">
        <v>28</v>
      </c>
      <c r="E53" s="45"/>
      <c r="G53" s="11">
        <f t="shared" si="0"/>
        <v>1</v>
      </c>
      <c r="H53" s="22">
        <f t="shared" si="1"/>
        <v>0</v>
      </c>
      <c r="J53" s="22">
        <f t="shared" si="2"/>
        <v>0</v>
      </c>
      <c r="K53" s="22">
        <f t="shared" si="3"/>
        <v>0</v>
      </c>
      <c r="L53" s="22">
        <f t="shared" si="4"/>
        <v>0</v>
      </c>
    </row>
    <row r="54" spans="1:12" x14ac:dyDescent="0.25">
      <c r="A54" s="29" t="s">
        <v>38</v>
      </c>
      <c r="B54" s="31">
        <v>45627</v>
      </c>
      <c r="C54" s="11">
        <v>30</v>
      </c>
      <c r="D54" s="11">
        <v>29</v>
      </c>
      <c r="E54" s="45"/>
      <c r="G54" s="11">
        <f t="shared" si="0"/>
        <v>1</v>
      </c>
      <c r="H54" s="22">
        <f t="shared" si="1"/>
        <v>0</v>
      </c>
      <c r="J54" s="22">
        <f t="shared" si="2"/>
        <v>0</v>
      </c>
      <c r="K54" s="22">
        <f t="shared" si="3"/>
        <v>0</v>
      </c>
      <c r="L54" s="22">
        <f t="shared" si="4"/>
        <v>0</v>
      </c>
    </row>
    <row r="55" spans="1:12" x14ac:dyDescent="0.25">
      <c r="A55" s="29" t="s">
        <v>38</v>
      </c>
      <c r="B55" s="31">
        <v>45658</v>
      </c>
      <c r="C55" s="11">
        <v>31</v>
      </c>
      <c r="D55" s="11">
        <v>30</v>
      </c>
      <c r="E55" s="45"/>
      <c r="G55" s="11">
        <f t="shared" si="0"/>
        <v>1</v>
      </c>
      <c r="H55" s="22">
        <f t="shared" si="1"/>
        <v>0</v>
      </c>
      <c r="J55" s="22">
        <f t="shared" si="2"/>
        <v>0</v>
      </c>
      <c r="K55" s="22">
        <f t="shared" si="3"/>
        <v>0</v>
      </c>
      <c r="L55" s="22">
        <f t="shared" si="4"/>
        <v>0</v>
      </c>
    </row>
    <row r="56" spans="1:12" x14ac:dyDescent="0.25">
      <c r="A56" s="29" t="s">
        <v>38</v>
      </c>
      <c r="B56" s="31">
        <v>45689</v>
      </c>
      <c r="C56" s="11">
        <v>32</v>
      </c>
      <c r="D56" s="11">
        <v>31</v>
      </c>
      <c r="E56" s="45"/>
      <c r="G56" s="11">
        <f t="shared" si="0"/>
        <v>1</v>
      </c>
      <c r="H56" s="22">
        <f t="shared" si="1"/>
        <v>0</v>
      </c>
      <c r="J56" s="22">
        <f t="shared" si="2"/>
        <v>0</v>
      </c>
      <c r="K56" s="22">
        <f t="shared" si="3"/>
        <v>0</v>
      </c>
      <c r="L56" s="22">
        <f t="shared" si="4"/>
        <v>0</v>
      </c>
    </row>
    <row r="57" spans="1:12" x14ac:dyDescent="0.25">
      <c r="A57" s="29" t="s">
        <v>38</v>
      </c>
      <c r="B57" s="31">
        <v>45717</v>
      </c>
      <c r="C57" s="11">
        <v>33</v>
      </c>
      <c r="D57" s="11">
        <v>32</v>
      </c>
      <c r="E57" s="45"/>
      <c r="G57" s="11">
        <f t="shared" si="0"/>
        <v>1</v>
      </c>
      <c r="H57" s="22">
        <f t="shared" si="1"/>
        <v>0</v>
      </c>
      <c r="J57" s="22">
        <f t="shared" si="2"/>
        <v>0</v>
      </c>
      <c r="K57" s="22">
        <f t="shared" si="3"/>
        <v>0</v>
      </c>
      <c r="L57" s="22">
        <f t="shared" si="4"/>
        <v>0</v>
      </c>
    </row>
    <row r="58" spans="1:12" x14ac:dyDescent="0.25">
      <c r="A58" s="29" t="s">
        <v>38</v>
      </c>
      <c r="B58" s="31">
        <v>45748</v>
      </c>
      <c r="C58" s="11">
        <v>34</v>
      </c>
      <c r="D58" s="11">
        <v>33</v>
      </c>
      <c r="E58" s="45"/>
      <c r="G58" s="11">
        <f t="shared" si="0"/>
        <v>1</v>
      </c>
      <c r="H58" s="22">
        <f t="shared" si="1"/>
        <v>0</v>
      </c>
      <c r="J58" s="22">
        <f t="shared" si="2"/>
        <v>0</v>
      </c>
      <c r="K58" s="22">
        <f t="shared" si="3"/>
        <v>0</v>
      </c>
      <c r="L58" s="22">
        <f t="shared" si="4"/>
        <v>0</v>
      </c>
    </row>
    <row r="59" spans="1:12" x14ac:dyDescent="0.25">
      <c r="A59" s="29" t="s">
        <v>38</v>
      </c>
      <c r="B59" s="31">
        <v>45778</v>
      </c>
      <c r="C59" s="11">
        <v>35</v>
      </c>
      <c r="D59" s="11">
        <v>34</v>
      </c>
      <c r="E59" s="45"/>
      <c r="G59" s="11">
        <f t="shared" si="0"/>
        <v>1</v>
      </c>
      <c r="H59" s="22">
        <f t="shared" si="1"/>
        <v>0</v>
      </c>
      <c r="J59" s="22">
        <f t="shared" si="2"/>
        <v>0</v>
      </c>
      <c r="K59" s="22">
        <f t="shared" si="3"/>
        <v>0</v>
      </c>
      <c r="L59" s="22">
        <f t="shared" si="4"/>
        <v>0</v>
      </c>
    </row>
    <row r="60" spans="1:12" x14ac:dyDescent="0.25">
      <c r="A60" s="29" t="s">
        <v>38</v>
      </c>
      <c r="B60" s="31">
        <v>45809</v>
      </c>
      <c r="C60" s="11">
        <v>36</v>
      </c>
      <c r="D60" s="11">
        <v>35</v>
      </c>
      <c r="E60" s="45"/>
      <c r="G60" s="11">
        <f t="shared" si="0"/>
        <v>1</v>
      </c>
      <c r="H60" s="22">
        <f t="shared" si="1"/>
        <v>0</v>
      </c>
      <c r="J60" s="22">
        <f t="shared" si="2"/>
        <v>0</v>
      </c>
      <c r="K60" s="22">
        <f t="shared" si="3"/>
        <v>0</v>
      </c>
      <c r="L60" s="22">
        <f t="shared" si="4"/>
        <v>0</v>
      </c>
    </row>
    <row r="61" spans="1:12" x14ac:dyDescent="0.25">
      <c r="A61" s="29" t="s">
        <v>39</v>
      </c>
      <c r="B61" s="31">
        <v>45839</v>
      </c>
      <c r="C61" s="11">
        <v>37</v>
      </c>
      <c r="D61" s="11">
        <v>36</v>
      </c>
      <c r="E61" s="45"/>
      <c r="G61" s="11">
        <f t="shared" ref="G61:G72" si="7">1/(1+E$23)^D61</f>
        <v>1</v>
      </c>
      <c r="H61" s="22">
        <f t="shared" ref="H61:H72" si="8">E61*G61</f>
        <v>0</v>
      </c>
      <c r="J61" s="22">
        <f t="shared" ref="J61:J72" si="9">+E61-K61</f>
        <v>0</v>
      </c>
      <c r="K61" s="22">
        <f t="shared" si="3"/>
        <v>0</v>
      </c>
      <c r="L61" s="22">
        <f t="shared" ref="L61:L72" si="10">ROUND((+L60-J61),2)</f>
        <v>0</v>
      </c>
    </row>
    <row r="62" spans="1:12" x14ac:dyDescent="0.25">
      <c r="A62" s="29" t="s">
        <v>39</v>
      </c>
      <c r="B62" s="31">
        <v>45870</v>
      </c>
      <c r="C62" s="11">
        <v>38</v>
      </c>
      <c r="D62" s="11">
        <v>37</v>
      </c>
      <c r="E62" s="45"/>
      <c r="G62" s="11">
        <f t="shared" si="7"/>
        <v>1</v>
      </c>
      <c r="H62" s="22">
        <f t="shared" si="8"/>
        <v>0</v>
      </c>
      <c r="J62" s="22">
        <f t="shared" si="9"/>
        <v>0</v>
      </c>
      <c r="K62" s="22">
        <f t="shared" si="3"/>
        <v>0</v>
      </c>
      <c r="L62" s="22">
        <f t="shared" si="10"/>
        <v>0</v>
      </c>
    </row>
    <row r="63" spans="1:12" x14ac:dyDescent="0.25">
      <c r="A63" s="29" t="s">
        <v>39</v>
      </c>
      <c r="B63" s="31">
        <v>45901</v>
      </c>
      <c r="C63" s="11">
        <v>39</v>
      </c>
      <c r="D63" s="11">
        <v>38</v>
      </c>
      <c r="E63" s="45"/>
      <c r="G63" s="11">
        <f t="shared" si="7"/>
        <v>1</v>
      </c>
      <c r="H63" s="22">
        <f t="shared" si="8"/>
        <v>0</v>
      </c>
      <c r="J63" s="22">
        <f t="shared" si="9"/>
        <v>0</v>
      </c>
      <c r="K63" s="22">
        <f t="shared" si="3"/>
        <v>0</v>
      </c>
      <c r="L63" s="22">
        <f t="shared" si="10"/>
        <v>0</v>
      </c>
    </row>
    <row r="64" spans="1:12" x14ac:dyDescent="0.25">
      <c r="A64" s="29" t="s">
        <v>39</v>
      </c>
      <c r="B64" s="31">
        <v>45931</v>
      </c>
      <c r="C64" s="11">
        <v>40</v>
      </c>
      <c r="D64" s="11">
        <v>39</v>
      </c>
      <c r="E64" s="45"/>
      <c r="G64" s="11">
        <f t="shared" si="7"/>
        <v>1</v>
      </c>
      <c r="H64" s="22">
        <f t="shared" si="8"/>
        <v>0</v>
      </c>
      <c r="J64" s="22">
        <f t="shared" si="9"/>
        <v>0</v>
      </c>
      <c r="K64" s="22">
        <f t="shared" si="3"/>
        <v>0</v>
      </c>
      <c r="L64" s="22">
        <f t="shared" si="10"/>
        <v>0</v>
      </c>
    </row>
    <row r="65" spans="1:12" x14ac:dyDescent="0.25">
      <c r="A65" s="29" t="s">
        <v>39</v>
      </c>
      <c r="B65" s="31">
        <v>45962</v>
      </c>
      <c r="C65" s="11">
        <v>41</v>
      </c>
      <c r="D65" s="11">
        <v>40</v>
      </c>
      <c r="E65" s="45"/>
      <c r="G65" s="11">
        <f t="shared" si="7"/>
        <v>1</v>
      </c>
      <c r="H65" s="22">
        <f t="shared" si="8"/>
        <v>0</v>
      </c>
      <c r="J65" s="22">
        <f t="shared" si="9"/>
        <v>0</v>
      </c>
      <c r="K65" s="22">
        <f t="shared" si="3"/>
        <v>0</v>
      </c>
      <c r="L65" s="22">
        <f t="shared" si="10"/>
        <v>0</v>
      </c>
    </row>
    <row r="66" spans="1:12" x14ac:dyDescent="0.25">
      <c r="A66" s="29" t="s">
        <v>39</v>
      </c>
      <c r="B66" s="31">
        <v>45992</v>
      </c>
      <c r="C66" s="11">
        <v>42</v>
      </c>
      <c r="D66" s="11">
        <v>41</v>
      </c>
      <c r="E66" s="45"/>
      <c r="G66" s="11">
        <f t="shared" si="7"/>
        <v>1</v>
      </c>
      <c r="H66" s="22">
        <f t="shared" si="8"/>
        <v>0</v>
      </c>
      <c r="J66" s="22">
        <f t="shared" si="9"/>
        <v>0</v>
      </c>
      <c r="K66" s="22">
        <f t="shared" si="3"/>
        <v>0</v>
      </c>
      <c r="L66" s="22">
        <f t="shared" si="10"/>
        <v>0</v>
      </c>
    </row>
    <row r="67" spans="1:12" x14ac:dyDescent="0.25">
      <c r="A67" s="29" t="s">
        <v>39</v>
      </c>
      <c r="B67" s="31">
        <v>46023</v>
      </c>
      <c r="C67" s="11">
        <v>43</v>
      </c>
      <c r="D67" s="11">
        <v>42</v>
      </c>
      <c r="E67" s="45"/>
      <c r="G67" s="11">
        <f t="shared" si="7"/>
        <v>1</v>
      </c>
      <c r="H67" s="22">
        <f t="shared" si="8"/>
        <v>0</v>
      </c>
      <c r="J67" s="22">
        <f t="shared" si="9"/>
        <v>0</v>
      </c>
      <c r="K67" s="22">
        <f t="shared" si="3"/>
        <v>0</v>
      </c>
      <c r="L67" s="22">
        <f t="shared" si="10"/>
        <v>0</v>
      </c>
    </row>
    <row r="68" spans="1:12" x14ac:dyDescent="0.25">
      <c r="A68" s="29" t="s">
        <v>39</v>
      </c>
      <c r="B68" s="31">
        <v>46054</v>
      </c>
      <c r="C68" s="11">
        <v>44</v>
      </c>
      <c r="D68" s="11">
        <v>43</v>
      </c>
      <c r="E68" s="45"/>
      <c r="G68" s="11">
        <f t="shared" si="7"/>
        <v>1</v>
      </c>
      <c r="H68" s="22">
        <f t="shared" si="8"/>
        <v>0</v>
      </c>
      <c r="J68" s="22">
        <f t="shared" si="9"/>
        <v>0</v>
      </c>
      <c r="K68" s="22">
        <f t="shared" si="3"/>
        <v>0</v>
      </c>
      <c r="L68" s="22">
        <f t="shared" si="10"/>
        <v>0</v>
      </c>
    </row>
    <row r="69" spans="1:12" x14ac:dyDescent="0.25">
      <c r="A69" s="29" t="s">
        <v>39</v>
      </c>
      <c r="B69" s="31">
        <v>46082</v>
      </c>
      <c r="C69" s="11">
        <v>45</v>
      </c>
      <c r="D69" s="11">
        <v>44</v>
      </c>
      <c r="E69" s="45"/>
      <c r="G69" s="11">
        <f t="shared" si="7"/>
        <v>1</v>
      </c>
      <c r="H69" s="22">
        <f t="shared" si="8"/>
        <v>0</v>
      </c>
      <c r="J69" s="22">
        <f t="shared" si="9"/>
        <v>0</v>
      </c>
      <c r="K69" s="22">
        <f t="shared" si="3"/>
        <v>0</v>
      </c>
      <c r="L69" s="22">
        <f t="shared" si="10"/>
        <v>0</v>
      </c>
    </row>
    <row r="70" spans="1:12" x14ac:dyDescent="0.25">
      <c r="A70" s="29" t="s">
        <v>39</v>
      </c>
      <c r="B70" s="31">
        <v>46113</v>
      </c>
      <c r="C70" s="11">
        <v>46</v>
      </c>
      <c r="D70" s="11">
        <v>45</v>
      </c>
      <c r="E70" s="45"/>
      <c r="G70" s="11">
        <f t="shared" si="7"/>
        <v>1</v>
      </c>
      <c r="H70" s="22">
        <f t="shared" si="8"/>
        <v>0</v>
      </c>
      <c r="J70" s="22">
        <f t="shared" si="9"/>
        <v>0</v>
      </c>
      <c r="K70" s="22">
        <f t="shared" si="3"/>
        <v>0</v>
      </c>
      <c r="L70" s="22">
        <f t="shared" si="10"/>
        <v>0</v>
      </c>
    </row>
    <row r="71" spans="1:12" x14ac:dyDescent="0.25">
      <c r="A71" s="29" t="s">
        <v>39</v>
      </c>
      <c r="B71" s="31">
        <v>46143</v>
      </c>
      <c r="C71" s="11">
        <v>47</v>
      </c>
      <c r="D71" s="11">
        <v>46</v>
      </c>
      <c r="E71" s="45"/>
      <c r="G71" s="11">
        <f t="shared" si="7"/>
        <v>1</v>
      </c>
      <c r="H71" s="22">
        <f t="shared" si="8"/>
        <v>0</v>
      </c>
      <c r="J71" s="22">
        <f t="shared" si="9"/>
        <v>0</v>
      </c>
      <c r="K71" s="22">
        <f t="shared" si="3"/>
        <v>0</v>
      </c>
      <c r="L71" s="22">
        <f t="shared" si="10"/>
        <v>0</v>
      </c>
    </row>
    <row r="72" spans="1:12" x14ac:dyDescent="0.25">
      <c r="A72" s="29" t="s">
        <v>39</v>
      </c>
      <c r="B72" s="31">
        <v>46174</v>
      </c>
      <c r="C72" s="11">
        <v>48</v>
      </c>
      <c r="D72" s="11">
        <v>47</v>
      </c>
      <c r="E72" s="45"/>
      <c r="G72" s="11">
        <f t="shared" si="7"/>
        <v>1</v>
      </c>
      <c r="H72" s="22">
        <f t="shared" si="8"/>
        <v>0</v>
      </c>
      <c r="J72" s="22">
        <f t="shared" si="9"/>
        <v>0</v>
      </c>
      <c r="K72" s="22">
        <f t="shared" si="3"/>
        <v>0</v>
      </c>
      <c r="L72" s="22">
        <f t="shared" si="10"/>
        <v>0</v>
      </c>
    </row>
    <row r="73" spans="1:12" x14ac:dyDescent="0.25">
      <c r="B73" s="49"/>
      <c r="E73" s="21"/>
      <c r="H73" s="22"/>
      <c r="J73" s="22"/>
      <c r="K73" s="22"/>
      <c r="L73" s="22"/>
    </row>
    <row r="74" spans="1:12" x14ac:dyDescent="0.25">
      <c r="B74" s="13"/>
      <c r="E74" s="21"/>
      <c r="H74" s="22"/>
    </row>
    <row r="75" spans="1:12" x14ac:dyDescent="0.25">
      <c r="E75" s="42">
        <f>SUM(E25:E74)</f>
        <v>0</v>
      </c>
      <c r="H75" s="42">
        <f>SUM(H25:H74)</f>
        <v>0</v>
      </c>
    </row>
    <row r="76" spans="1:12" x14ac:dyDescent="0.25">
      <c r="E76" s="43" t="s">
        <v>10</v>
      </c>
      <c r="H76" s="43" t="s">
        <v>11</v>
      </c>
    </row>
    <row r="80" spans="1:12" x14ac:dyDescent="0.25">
      <c r="C80" s="28" t="s">
        <v>42</v>
      </c>
      <c r="D80" s="28"/>
      <c r="E80" s="29"/>
      <c r="F80" s="29"/>
      <c r="G80" s="29"/>
      <c r="H80" s="30">
        <f>H75</f>
        <v>0</v>
      </c>
      <c r="I80" s="23" t="str">
        <f>IF(H80&gt;99999,"EXCEEDS THRESHOLD - GASB 87","DOES NOT MEET CAPITALIZATION THRESHOLD OF $100,000")</f>
        <v>DOES NOT MEET CAPITALIZATION THRESHOLD OF $100,000</v>
      </c>
      <c r="J80" s="23"/>
    </row>
    <row r="81" spans="3:9" x14ac:dyDescent="0.25">
      <c r="C81" s="28" t="s">
        <v>43</v>
      </c>
      <c r="D81" s="28"/>
      <c r="E81" s="29"/>
      <c r="F81" s="29"/>
      <c r="G81" s="29"/>
      <c r="H81" s="29">
        <f>C73</f>
        <v>0</v>
      </c>
      <c r="I81" s="23" t="str">
        <f>IF(H81&gt;11.9,"LONG TERM LEASE - GASB 87", "SHORT TERM LEASE - DOES NOT MEET CRITERIA")</f>
        <v>SHORT TERM LEASE - DOES NOT MEET CRITERIA</v>
      </c>
    </row>
  </sheetData>
  <mergeCells count="5">
    <mergeCell ref="F8:G8"/>
    <mergeCell ref="N23:S23"/>
    <mergeCell ref="J2:L2"/>
    <mergeCell ref="J3:L3"/>
    <mergeCell ref="G23:L23"/>
  </mergeCells>
  <phoneticPr fontId="17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Amortization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C McConnell</dc:creator>
  <cp:lastModifiedBy>Victoria Reppert</cp:lastModifiedBy>
  <dcterms:created xsi:type="dcterms:W3CDTF">2021-12-09T16:39:46Z</dcterms:created>
  <dcterms:modified xsi:type="dcterms:W3CDTF">2023-08-04T17:49:36Z</dcterms:modified>
</cp:coreProperties>
</file>